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"/>
    </mc:Choice>
  </mc:AlternateContent>
  <bookViews>
    <workbookView xWindow="0" yWindow="0" windowWidth="23016" windowHeight="83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J475" i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I467" i="1" s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L410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L368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F383" i="1" s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J341" i="1" s="1"/>
  <c r="I307" i="1"/>
  <c r="I341" i="1" s="1"/>
  <c r="H307" i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F593" i="1"/>
  <c r="J593" i="1"/>
  <c r="H593" i="1"/>
  <c r="J383" i="1"/>
  <c r="L593" i="1"/>
  <c r="G593" i="1"/>
  <c r="F341" i="1"/>
  <c r="H467" i="1"/>
  <c r="F467" i="1"/>
  <c r="L551" i="1"/>
  <c r="G551" i="1"/>
  <c r="F89" i="1"/>
  <c r="H173" i="1"/>
  <c r="J257" i="1"/>
  <c r="G299" i="1"/>
  <c r="G341" i="1"/>
  <c r="L341" i="1"/>
  <c r="L383" i="1"/>
  <c r="G383" i="1"/>
  <c r="L425" i="1"/>
  <c r="G425" i="1"/>
  <c r="G467" i="1"/>
  <c r="H509" i="1"/>
  <c r="F509" i="1"/>
  <c r="H551" i="1"/>
  <c r="I383" i="1"/>
  <c r="J509" i="1"/>
  <c r="F551" i="1"/>
  <c r="J551" i="1"/>
  <c r="J467" i="1"/>
  <c r="F47" i="1"/>
  <c r="H131" i="1"/>
  <c r="J215" i="1"/>
  <c r="G257" i="1"/>
  <c r="H341" i="1"/>
  <c r="H383" i="1"/>
  <c r="J425" i="1"/>
  <c r="H425" i="1"/>
  <c r="I509" i="1"/>
  <c r="L494" i="1"/>
  <c r="L509" i="1" s="1"/>
  <c r="I551" i="1"/>
  <c r="I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I594" i="1" l="1"/>
  <c r="G594" i="1"/>
  <c r="F594" i="1"/>
  <c r="J594" i="1"/>
  <c r="H594" i="1"/>
  <c r="L47" i="1"/>
  <c r="L74" i="1"/>
  <c r="L89" i="1"/>
  <c r="L116" i="1"/>
  <c r="L131" i="1" s="1"/>
  <c r="L158" i="1"/>
  <c r="L173" i="1" s="1"/>
  <c r="L200" i="1"/>
  <c r="L242" i="1"/>
  <c r="L257" i="1" s="1"/>
  <c r="L284" i="1"/>
  <c r="L299" i="1" s="1"/>
  <c r="L594" i="1" l="1"/>
</calcChain>
</file>

<file path=xl/sharedStrings.xml><?xml version="1.0" encoding="utf-8"?>
<sst xmlns="http://schemas.openxmlformats.org/spreadsheetml/2006/main" count="593" uniqueCount="89">
  <si>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</si>
  <si>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</si>
  <si>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</si>
  <si>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</si>
  <si>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</si>
  <si>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</si>
  <si>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</si>
  <si>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</si>
  <si>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</si>
  <si>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</si>
  <si>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</si>
  <si>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</si>
  <si>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</si>
  <si>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</si>
  <si>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</si>
  <si>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</si>
  <si>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</si>
  <si>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</si>
  <si>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</si>
  <si>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</si>
  <si>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</si>
  <si>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</si>
  <si>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</si>
  <si>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</si>
  <si>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</si>
  <si>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</si>
  <si>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</si>
  <si>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</si>
  <si>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</si>
  <si>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</si>
  <si>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</si>
  <si>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</si>
  <si>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</si>
  <si>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</si>
  <si>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</si>
  <si>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</si>
  <si>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</si>
  <si>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</si>
  <si>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</si>
  <si>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</si>
  <si>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</si>
  <si>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</si>
  <si>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</si>
  <si>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</si>
  <si>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</si>
  <si>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</si>
  <si>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макароны отварные со сливочным маслом</t>
  </si>
  <si>
    <t>котлеты из говядины с соусом</t>
  </si>
  <si>
    <t>80/20</t>
  </si>
  <si>
    <t>чай с сахаром</t>
  </si>
  <si>
    <t>190/10</t>
  </si>
  <si>
    <t>хлеб пшеничный/ржано-пшеничный</t>
  </si>
  <si>
    <t>20/20</t>
  </si>
  <si>
    <t>салат из белокочанной капусты с огурцами</t>
  </si>
  <si>
    <t>жаркое из птицы</t>
  </si>
  <si>
    <t>чай с сахаром и лимоном</t>
  </si>
  <si>
    <t>185/10/5</t>
  </si>
  <si>
    <t>салат из отварной свеклы</t>
  </si>
  <si>
    <t>рис отвароной</t>
  </si>
  <si>
    <t>котлеты из птицы с соусом</t>
  </si>
  <si>
    <t>чай с сахаром и яблоками</t>
  </si>
  <si>
    <t>180/10/10</t>
  </si>
  <si>
    <t>фрукт</t>
  </si>
  <si>
    <t>каша молочная геркулесовая со сливочным маслом</t>
  </si>
  <si>
    <t>200/5/10</t>
  </si>
  <si>
    <t>салат картофельный с солеными огурцами</t>
  </si>
  <si>
    <t>картофельное пюре</t>
  </si>
  <si>
    <t>рыба припущенная с овощами</t>
  </si>
  <si>
    <t>90/30</t>
  </si>
  <si>
    <t>огурец свежий с маслом</t>
  </si>
  <si>
    <t>каша"дружба" со сливочным маслом</t>
  </si>
  <si>
    <t>пирожок с повидлом</t>
  </si>
  <si>
    <t>сыр</t>
  </si>
  <si>
    <t>плов из говядины</t>
  </si>
  <si>
    <t>каша гречневая рассыпчатая</t>
  </si>
  <si>
    <t>куринная грудка в сметанном соусе</t>
  </si>
  <si>
    <t>50/50</t>
  </si>
  <si>
    <t>салат "Витаминный"</t>
  </si>
  <si>
    <t>картофель тушенный</t>
  </si>
  <si>
    <t>котлета из говядины</t>
  </si>
  <si>
    <t>чай с сахаром и курагой</t>
  </si>
  <si>
    <t>180/10/7</t>
  </si>
  <si>
    <t>плов из птицы</t>
  </si>
  <si>
    <t>винигрет овощной</t>
  </si>
  <si>
    <t>котлета из птицы с соусом</t>
  </si>
  <si>
    <t>салат из белокочанной капусты</t>
  </si>
  <si>
    <t>сосиска в тесте</t>
  </si>
  <si>
    <t>Нутфуллина Ф.З.</t>
  </si>
  <si>
    <t>МБОУ "Ахметьевская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</si>
</sst>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10.109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88</v>
      </c>
      <c r="D1" s="58"/>
      <c r="E1" s="58"/>
      <c r="F1" s="13" t="s">
        <v>16</v>
      </c>
      <c r="G1" s="2" t="s">
        <v>17</v>
      </c>
      <c r="H1" s="59" t="s">
        <v>45</v>
      </c>
      <c r="I1" s="59"/>
      <c r="J1" s="59"/>
      <c r="K1" s="59"/>
    </row>
    <row r="2" spans="1:12" ht="17.399999999999999" x14ac:dyDescent="0.25">
      <c r="A2" s="40" t="s">
        <v>6</v>
      </c>
      <c r="C2" s="2"/>
      <c r="G2" s="2" t="s">
        <v>18</v>
      </c>
      <c r="H2" s="59" t="s">
        <v>87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>
        <v>12</v>
      </c>
      <c r="I3" s="52">
        <v>1</v>
      </c>
      <c r="J3" s="53">
        <v>2025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 t="s">
        <v>46</v>
      </c>
      <c r="F6" s="45">
        <v>150</v>
      </c>
      <c r="G6" s="45">
        <v>5.47</v>
      </c>
      <c r="H6" s="45">
        <v>6.37</v>
      </c>
      <c r="I6" s="45">
        <v>34.340000000000003</v>
      </c>
      <c r="J6" s="45">
        <v>204</v>
      </c>
      <c r="K6" s="46">
        <v>203</v>
      </c>
      <c r="L6" s="45"/>
    </row>
    <row r="7" spans="1:12" ht="14.4" x14ac:dyDescent="0.3">
      <c r="A7" s="25"/>
      <c r="B7" s="16"/>
      <c r="C7" s="11"/>
      <c r="D7" s="6"/>
      <c r="E7" s="47" t="s">
        <v>47</v>
      </c>
      <c r="F7" s="48" t="s">
        <v>48</v>
      </c>
      <c r="G7" s="48">
        <v>11.15</v>
      </c>
      <c r="H7" s="48">
        <v>13.48</v>
      </c>
      <c r="I7" s="48">
        <v>14.06</v>
      </c>
      <c r="J7" s="48">
        <v>236.9</v>
      </c>
      <c r="K7" s="49">
        <v>268</v>
      </c>
      <c r="L7" s="48"/>
    </row>
    <row r="8" spans="1:12" ht="14.4" x14ac:dyDescent="0.3">
      <c r="A8" s="25"/>
      <c r="B8" s="16"/>
      <c r="C8" s="11"/>
      <c r="D8" s="7" t="s">
        <v>22</v>
      </c>
      <c r="E8" s="47" t="s">
        <v>49</v>
      </c>
      <c r="F8" s="48" t="s">
        <v>50</v>
      </c>
      <c r="G8" s="48">
        <v>2.1000000000000001E-2</v>
      </c>
      <c r="H8" s="48">
        <v>5.0000000000000001E-3</v>
      </c>
      <c r="I8" s="48">
        <v>14.98</v>
      </c>
      <c r="J8" s="48">
        <v>60</v>
      </c>
      <c r="K8" s="49">
        <v>376</v>
      </c>
      <c r="L8" s="48"/>
    </row>
    <row r="9" spans="1:12" ht="14.4" x14ac:dyDescent="0.3">
      <c r="A9" s="25"/>
      <c r="B9" s="16"/>
      <c r="C9" s="11"/>
      <c r="D9" s="7" t="s">
        <v>23</v>
      </c>
      <c r="E9" s="47" t="s">
        <v>51</v>
      </c>
      <c r="F9" s="48" t="s">
        <v>52</v>
      </c>
      <c r="G9" s="48">
        <v>2.52</v>
      </c>
      <c r="H9" s="48">
        <v>0.36</v>
      </c>
      <c r="I9" s="48">
        <v>18.84</v>
      </c>
      <c r="J9" s="48">
        <v>89.3</v>
      </c>
      <c r="K9" s="49"/>
      <c r="L9" s="48"/>
    </row>
    <row r="10" spans="1:12" ht="14.4" x14ac:dyDescent="0.3">
      <c r="A10" s="25"/>
      <c r="B10" s="16"/>
      <c r="C10" s="11"/>
      <c r="D10" s="7" t="s">
        <v>24</v>
      </c>
      <c r="E10" s="47"/>
      <c r="F10" s="48"/>
      <c r="G10" s="48"/>
      <c r="H10" s="48"/>
      <c r="I10" s="48"/>
      <c r="J10" s="48"/>
      <c r="K10" s="49"/>
      <c r="L10" s="48"/>
    </row>
    <row r="11" spans="1:12" ht="14.4" x14ac:dyDescent="0.3">
      <c r="A11" s="25"/>
      <c r="B11" s="16"/>
      <c r="C11" s="11"/>
      <c r="D11" s="6"/>
      <c r="E11" s="47" t="s">
        <v>53</v>
      </c>
      <c r="F11" s="48">
        <v>60</v>
      </c>
      <c r="G11" s="48">
        <v>0.8</v>
      </c>
      <c r="H11" s="48">
        <v>0.1</v>
      </c>
      <c r="I11" s="48">
        <v>2.6</v>
      </c>
      <c r="J11" s="48">
        <v>14.5</v>
      </c>
      <c r="K11" s="49">
        <v>17</v>
      </c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84.820000000000007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4.4" x14ac:dyDescent="0.3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4.4" x14ac:dyDescent="0.3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4.4" x14ac:dyDescent="0.3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4.4" x14ac:dyDescent="0.3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4.4" x14ac:dyDescent="0.3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4.4" x14ac:dyDescent="0.3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84.820000000000007</v>
      </c>
      <c r="J47" s="34">
        <f t="shared" si="7"/>
        <v>604.69999999999993</v>
      </c>
      <c r="K47" s="35"/>
      <c r="L47" s="34">
        <f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 t="s">
        <v>54</v>
      </c>
      <c r="F48" s="45">
        <v>200</v>
      </c>
      <c r="G48" s="45">
        <v>15.3</v>
      </c>
      <c r="H48" s="45">
        <v>15.8</v>
      </c>
      <c r="I48" s="45">
        <v>31.8</v>
      </c>
      <c r="J48" s="45">
        <v>330.6</v>
      </c>
      <c r="K48" s="46">
        <v>50</v>
      </c>
      <c r="L48" s="45"/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 t="s">
        <v>55</v>
      </c>
      <c r="F50" s="48" t="s">
        <v>56</v>
      </c>
      <c r="G50" s="48">
        <v>4.4999999999999998E-2</v>
      </c>
      <c r="H50" s="48">
        <v>5.0000000000000001E-3</v>
      </c>
      <c r="I50" s="48">
        <v>15.12</v>
      </c>
      <c r="J50" s="48">
        <v>60.7</v>
      </c>
      <c r="K50" s="49">
        <v>377</v>
      </c>
      <c r="L50" s="48"/>
    </row>
    <row r="51" spans="1:12" ht="14.4" x14ac:dyDescent="0.3">
      <c r="A51" s="15"/>
      <c r="B51" s="16"/>
      <c r="C51" s="11"/>
      <c r="D51" s="7" t="s">
        <v>23</v>
      </c>
      <c r="E51" s="47" t="s">
        <v>51</v>
      </c>
      <c r="F51" s="48">
        <v>50</v>
      </c>
      <c r="G51" s="48">
        <v>3.28</v>
      </c>
      <c r="H51" s="48">
        <v>0.44</v>
      </c>
      <c r="I51" s="48">
        <v>23.76</v>
      </c>
      <c r="J51" s="48">
        <v>115</v>
      </c>
      <c r="K51" s="49"/>
      <c r="L51" s="48"/>
    </row>
    <row r="52" spans="1:12" ht="14.4" x14ac:dyDescent="0.3">
      <c r="A52" s="15"/>
      <c r="B52" s="16"/>
      <c r="C52" s="11"/>
      <c r="D52" s="7" t="s">
        <v>24</v>
      </c>
      <c r="E52" s="47"/>
      <c r="F52" s="48"/>
      <c r="G52" s="48"/>
      <c r="H52" s="48"/>
      <c r="I52" s="48"/>
      <c r="J52" s="48"/>
      <c r="K52" s="49"/>
      <c r="L52" s="48"/>
    </row>
    <row r="53" spans="1:12" ht="14.4" x14ac:dyDescent="0.3">
      <c r="A53" s="15"/>
      <c r="B53" s="16"/>
      <c r="C53" s="11"/>
      <c r="D53" s="6"/>
      <c r="E53" s="47" t="s">
        <v>57</v>
      </c>
      <c r="F53" s="48">
        <v>60</v>
      </c>
      <c r="G53" s="48">
        <v>0.87</v>
      </c>
      <c r="H53" s="48">
        <v>4.05</v>
      </c>
      <c r="I53" s="48">
        <v>9.2100000000000009</v>
      </c>
      <c r="J53" s="48">
        <v>76.7</v>
      </c>
      <c r="K53" s="49">
        <v>52</v>
      </c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4.4" x14ac:dyDescent="0.3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4.4" x14ac:dyDescent="0.3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4.4" x14ac:dyDescent="0.3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310</v>
      </c>
      <c r="G89" s="34">
        <f t="shared" ref="G89" si="34">G55+G59+G69+G74+G81+G88</f>
        <v>19.495000000000001</v>
      </c>
      <c r="H89" s="34">
        <f t="shared" ref="H89" si="35">H55+H59+H69+H74+H81+H88</f>
        <v>20.295000000000002</v>
      </c>
      <c r="I89" s="34">
        <f t="shared" ref="I89" si="36">I55+I59+I69+I74+I81+I88</f>
        <v>79.890000000000015</v>
      </c>
      <c r="J89" s="34">
        <f t="shared" ref="J89" si="37">J55+J59+J69+J74+J81+J88</f>
        <v>583</v>
      </c>
      <c r="K89" s="35"/>
      <c r="L89" s="34">
        <f t="shared" ref="L89" si="38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 t="s">
        <v>58</v>
      </c>
      <c r="F90" s="45">
        <v>150</v>
      </c>
      <c r="G90" s="45">
        <v>3.8340000000000001</v>
      </c>
      <c r="H90" s="45">
        <v>5.42</v>
      </c>
      <c r="I90" s="45">
        <v>31.6</v>
      </c>
      <c r="J90" s="45">
        <v>210</v>
      </c>
      <c r="K90" s="46">
        <v>304</v>
      </c>
      <c r="L90" s="45"/>
    </row>
    <row r="91" spans="1:12" ht="14.4" x14ac:dyDescent="0.3">
      <c r="A91" s="25"/>
      <c r="B91" s="16"/>
      <c r="C91" s="11"/>
      <c r="D91" s="6"/>
      <c r="E91" s="47" t="s">
        <v>59</v>
      </c>
      <c r="F91" s="48" t="s">
        <v>48</v>
      </c>
      <c r="G91" s="48">
        <v>10.6</v>
      </c>
      <c r="H91" s="48">
        <v>12.11</v>
      </c>
      <c r="I91" s="48">
        <v>6.58</v>
      </c>
      <c r="J91" s="48">
        <v>177.71</v>
      </c>
      <c r="K91" s="49">
        <v>294</v>
      </c>
      <c r="L91" s="48"/>
    </row>
    <row r="92" spans="1:12" ht="14.4" x14ac:dyDescent="0.3">
      <c r="A92" s="25"/>
      <c r="B92" s="16"/>
      <c r="C92" s="11"/>
      <c r="D92" s="7" t="s">
        <v>22</v>
      </c>
      <c r="E92" s="47" t="s">
        <v>60</v>
      </c>
      <c r="F92" s="48" t="s">
        <v>61</v>
      </c>
      <c r="G92" s="48">
        <v>0.2</v>
      </c>
      <c r="H92" s="48">
        <v>0.5</v>
      </c>
      <c r="I92" s="48">
        <v>15.7</v>
      </c>
      <c r="J92" s="48">
        <v>65.3</v>
      </c>
      <c r="K92" s="49">
        <v>685</v>
      </c>
      <c r="L92" s="48"/>
    </row>
    <row r="93" spans="1:12" ht="14.4" x14ac:dyDescent="0.3">
      <c r="A93" s="25"/>
      <c r="B93" s="16"/>
      <c r="C93" s="11"/>
      <c r="D93" s="7" t="s">
        <v>23</v>
      </c>
      <c r="E93" s="47" t="s">
        <v>51</v>
      </c>
      <c r="F93" s="48">
        <v>50</v>
      </c>
      <c r="G93" s="48">
        <v>3.28</v>
      </c>
      <c r="H93" s="48">
        <v>0.44</v>
      </c>
      <c r="I93" s="48">
        <v>23.76</v>
      </c>
      <c r="J93" s="48">
        <v>115</v>
      </c>
      <c r="K93" s="49"/>
      <c r="L93" s="48"/>
    </row>
    <row r="94" spans="1:12" ht="14.4" x14ac:dyDescent="0.3">
      <c r="A94" s="25"/>
      <c r="B94" s="16"/>
      <c r="C94" s="11"/>
      <c r="D94" s="7" t="s">
        <v>24</v>
      </c>
      <c r="E94" s="47" t="s">
        <v>62</v>
      </c>
      <c r="F94" s="48">
        <v>100</v>
      </c>
      <c r="G94" s="48">
        <v>0.4</v>
      </c>
      <c r="H94" s="48">
        <v>0.4</v>
      </c>
      <c r="I94" s="48">
        <v>7.35</v>
      </c>
      <c r="J94" s="48">
        <v>46.6</v>
      </c>
      <c r="K94" s="49">
        <v>338</v>
      </c>
      <c r="L94" s="48"/>
    </row>
    <row r="95" spans="1:12" ht="14.4" x14ac:dyDescent="0.3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39">SUM(G90:G96)</f>
        <v>18.313999999999997</v>
      </c>
      <c r="H97" s="21">
        <f t="shared" ref="H97" si="40">SUM(H90:H96)</f>
        <v>18.87</v>
      </c>
      <c r="I97" s="21">
        <f t="shared" ref="I97" si="41">SUM(I90:I96)</f>
        <v>84.99</v>
      </c>
      <c r="J97" s="21">
        <f t="shared" ref="J97" si="42">SUM(J90:J96)</f>
        <v>614.61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4" x14ac:dyDescent="0.3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4.4" x14ac:dyDescent="0.3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4.4" x14ac:dyDescent="0.3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 x14ac:dyDescent="0.3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4" x14ac:dyDescent="0.3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4" x14ac:dyDescent="0.3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300</v>
      </c>
      <c r="G131" s="34">
        <f t="shared" ref="G131" si="64">G97+G101+G111+G116+G123+G130</f>
        <v>18.313999999999997</v>
      </c>
      <c r="H131" s="34">
        <f t="shared" ref="H131" si="65">H97+H101+H111+H116+H123+H130</f>
        <v>18.87</v>
      </c>
      <c r="I131" s="34">
        <f t="shared" ref="I131" si="66">I97+I101+I111+I116+I123+I130</f>
        <v>84.99</v>
      </c>
      <c r="J131" s="34">
        <f t="shared" ref="J131" si="67">J97+J101+J111+J116+J123+J130</f>
        <v>614.61</v>
      </c>
      <c r="K131" s="35"/>
      <c r="L131" s="34">
        <f t="shared" ref="L131" si="68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 t="s">
        <v>63</v>
      </c>
      <c r="F132" s="45" t="s">
        <v>64</v>
      </c>
      <c r="G132" s="45">
        <v>7.3</v>
      </c>
      <c r="H132" s="45">
        <v>10.39</v>
      </c>
      <c r="I132" s="45">
        <v>16.43</v>
      </c>
      <c r="J132" s="45">
        <v>188.4</v>
      </c>
      <c r="K132" s="46">
        <v>173</v>
      </c>
      <c r="L132" s="45"/>
    </row>
    <row r="133" spans="1:12" ht="14.4" x14ac:dyDescent="0.3">
      <c r="A133" s="25"/>
      <c r="B133" s="16"/>
      <c r="C133" s="11"/>
      <c r="D133" s="6"/>
      <c r="E133" s="47" t="s">
        <v>86</v>
      </c>
      <c r="F133" s="48">
        <v>60</v>
      </c>
      <c r="G133" s="48">
        <v>8.11</v>
      </c>
      <c r="H133" s="48">
        <v>8.9499999999999993</v>
      </c>
      <c r="I133" s="48">
        <v>24.53</v>
      </c>
      <c r="J133" s="48">
        <v>192</v>
      </c>
      <c r="K133" s="49">
        <v>406</v>
      </c>
      <c r="L133" s="48"/>
    </row>
    <row r="134" spans="1:12" ht="14.4" x14ac:dyDescent="0.3">
      <c r="A134" s="25"/>
      <c r="B134" s="16"/>
      <c r="C134" s="11"/>
      <c r="D134" s="7" t="s">
        <v>22</v>
      </c>
      <c r="E134" s="47" t="s">
        <v>49</v>
      </c>
      <c r="F134" s="48" t="s">
        <v>50</v>
      </c>
      <c r="G134" s="48">
        <v>2.1000000000000001E-2</v>
      </c>
      <c r="H134" s="48">
        <v>5.0000000000000001E-3</v>
      </c>
      <c r="I134" s="48">
        <v>14.98</v>
      </c>
      <c r="J134" s="48">
        <v>60</v>
      </c>
      <c r="K134" s="49">
        <v>376</v>
      </c>
      <c r="L134" s="48"/>
    </row>
    <row r="135" spans="1:12" ht="14.4" x14ac:dyDescent="0.3">
      <c r="A135" s="25"/>
      <c r="B135" s="16"/>
      <c r="C135" s="11"/>
      <c r="D135" s="7" t="s">
        <v>23</v>
      </c>
      <c r="E135" s="47" t="s">
        <v>51</v>
      </c>
      <c r="F135" s="48">
        <v>50</v>
      </c>
      <c r="G135" s="48">
        <v>3.28</v>
      </c>
      <c r="H135" s="48">
        <v>0.44</v>
      </c>
      <c r="I135" s="48">
        <v>23.76</v>
      </c>
      <c r="J135" s="48">
        <v>115</v>
      </c>
      <c r="K135" s="49"/>
      <c r="L135" s="48"/>
    </row>
    <row r="136" spans="1:12" ht="14.4" x14ac:dyDescent="0.3">
      <c r="A136" s="25"/>
      <c r="B136" s="16"/>
      <c r="C136" s="11"/>
      <c r="D136" s="7" t="s">
        <v>24</v>
      </c>
      <c r="E136" s="47" t="s">
        <v>62</v>
      </c>
      <c r="F136" s="48">
        <v>100</v>
      </c>
      <c r="G136" s="48">
        <v>0.4</v>
      </c>
      <c r="H136" s="48">
        <v>0.4</v>
      </c>
      <c r="I136" s="48">
        <v>7.35</v>
      </c>
      <c r="J136" s="48">
        <v>46.6</v>
      </c>
      <c r="K136" s="49">
        <v>338</v>
      </c>
      <c r="L136" s="48"/>
    </row>
    <row r="137" spans="1:12" ht="14.4" x14ac:dyDescent="0.3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69">SUM(G132:G138)</f>
        <v>19.111000000000001</v>
      </c>
      <c r="H139" s="21">
        <f t="shared" ref="H139" si="70">SUM(H132:H138)</f>
        <v>20.184999999999999</v>
      </c>
      <c r="I139" s="21">
        <f t="shared" ref="I139" si="71">SUM(I132:I138)</f>
        <v>87.05</v>
      </c>
      <c r="J139" s="21">
        <f t="shared" ref="J139" si="72">SUM(J132:J138)</f>
        <v>602</v>
      </c>
      <c r="K139" s="27"/>
      <c r="L139" s="21">
        <f t="shared" ref="L139" si="73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4.4" x14ac:dyDescent="0.3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4" x14ac:dyDescent="0.3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4.4" x14ac:dyDescent="0.3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4" x14ac:dyDescent="0.3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4.4" x14ac:dyDescent="0.3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210</v>
      </c>
      <c r="G173" s="34">
        <f t="shared" ref="G173" si="95">G139+G143+G153+G158+G165+G172</f>
        <v>19.111000000000001</v>
      </c>
      <c r="H173" s="34">
        <f t="shared" ref="H173" si="96">H139+H143+H153+H158+H165+H172</f>
        <v>20.184999999999999</v>
      </c>
      <c r="I173" s="34">
        <f t="shared" ref="I173" si="97">I139+I143+I153+I158+I165+I172</f>
        <v>87.05</v>
      </c>
      <c r="J173" s="34">
        <f t="shared" ref="J173" si="98">J139+J143+J153+J158+J165+J172</f>
        <v>602</v>
      </c>
      <c r="K173" s="35"/>
      <c r="L173" s="34">
        <f t="shared" ref="L173" si="99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 t="s">
        <v>82</v>
      </c>
      <c r="F174" s="45">
        <v>200</v>
      </c>
      <c r="G174" s="45">
        <v>14.7</v>
      </c>
      <c r="H174" s="45">
        <v>12.6</v>
      </c>
      <c r="I174" s="45">
        <v>38.9</v>
      </c>
      <c r="J174" s="45">
        <v>327.8</v>
      </c>
      <c r="K174" s="46">
        <v>291</v>
      </c>
      <c r="L174" s="45"/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 t="s">
        <v>55</v>
      </c>
      <c r="F176" s="48" t="s">
        <v>56</v>
      </c>
      <c r="G176" s="48">
        <v>4.4999999999999998E-2</v>
      </c>
      <c r="H176" s="48">
        <v>5.0000000000000001E-3</v>
      </c>
      <c r="I176" s="48">
        <v>15.12</v>
      </c>
      <c r="J176" s="48">
        <v>60.7</v>
      </c>
      <c r="K176" s="49">
        <v>377</v>
      </c>
      <c r="L176" s="48"/>
    </row>
    <row r="177" spans="1:12" ht="14.4" x14ac:dyDescent="0.3">
      <c r="A177" s="25"/>
      <c r="B177" s="16"/>
      <c r="C177" s="11"/>
      <c r="D177" s="7" t="s">
        <v>23</v>
      </c>
      <c r="E177" s="47" t="s">
        <v>51</v>
      </c>
      <c r="F177" s="48">
        <v>50</v>
      </c>
      <c r="G177" s="48">
        <v>3.28</v>
      </c>
      <c r="H177" s="48">
        <v>0.44</v>
      </c>
      <c r="I177" s="48">
        <v>23.76</v>
      </c>
      <c r="J177" s="48">
        <v>115</v>
      </c>
      <c r="K177" s="49"/>
      <c r="L177" s="48"/>
    </row>
    <row r="178" spans="1:12" ht="14.4" x14ac:dyDescent="0.3">
      <c r="A178" s="25"/>
      <c r="B178" s="16"/>
      <c r="C178" s="11"/>
      <c r="D178" s="7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4.4" x14ac:dyDescent="0.3">
      <c r="A179" s="25"/>
      <c r="B179" s="16"/>
      <c r="C179" s="11"/>
      <c r="D179" s="6"/>
      <c r="E179" s="47" t="s">
        <v>65</v>
      </c>
      <c r="F179" s="48">
        <v>60</v>
      </c>
      <c r="G179" s="48">
        <v>1.9</v>
      </c>
      <c r="H179" s="48">
        <v>6.8</v>
      </c>
      <c r="I179" s="48">
        <v>5.2</v>
      </c>
      <c r="J179" s="48">
        <v>87.7</v>
      </c>
      <c r="K179" s="49">
        <v>42</v>
      </c>
      <c r="L179" s="48"/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00">SUM(G174:G180)</f>
        <v>19.924999999999997</v>
      </c>
      <c r="H181" s="21">
        <f t="shared" ref="H181" si="101">SUM(H174:H180)</f>
        <v>19.844999999999999</v>
      </c>
      <c r="I181" s="21">
        <f t="shared" ref="I181" si="102">SUM(I174:I180)</f>
        <v>82.98</v>
      </c>
      <c r="J181" s="21">
        <f t="shared" ref="J181" si="103">SUM(J174:J180)</f>
        <v>591.20000000000005</v>
      </c>
      <c r="K181" s="27"/>
      <c r="L181" s="21"/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4.4" x14ac:dyDescent="0.3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4.4" x14ac:dyDescent="0.3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4.4" x14ac:dyDescent="0.3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4" x14ac:dyDescent="0.3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4.4" x14ac:dyDescent="0.3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4.4" x14ac:dyDescent="0.3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310</v>
      </c>
      <c r="G215" s="34">
        <f t="shared" ref="G215" si="125">G181+G185+G195+G200+G207+G214</f>
        <v>19.924999999999997</v>
      </c>
      <c r="H215" s="34">
        <f t="shared" ref="H215" si="126">H181+H185+H195+H200+H207+H214</f>
        <v>19.844999999999999</v>
      </c>
      <c r="I215" s="34">
        <f t="shared" ref="I215" si="127">I181+I185+I195+I200+I207+I214</f>
        <v>82.98</v>
      </c>
      <c r="J215" s="34">
        <f t="shared" ref="J215" si="128">J181+J185+J195+J200+J207+J214</f>
        <v>591.20000000000005</v>
      </c>
      <c r="K215" s="35"/>
      <c r="L215" s="34"/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4" t="s">
        <v>66</v>
      </c>
      <c r="F216" s="45">
        <v>150</v>
      </c>
      <c r="G216" s="45">
        <v>3.8</v>
      </c>
      <c r="H216" s="45">
        <v>6.5</v>
      </c>
      <c r="I216" s="45">
        <v>34.799999999999997</v>
      </c>
      <c r="J216" s="45">
        <v>212.9</v>
      </c>
      <c r="K216" s="46">
        <v>312</v>
      </c>
      <c r="L216" s="45"/>
    </row>
    <row r="217" spans="1:12" ht="14.4" x14ac:dyDescent="0.3">
      <c r="A217" s="25"/>
      <c r="B217" s="16"/>
      <c r="C217" s="11"/>
      <c r="D217" s="6"/>
      <c r="E217" s="47" t="s">
        <v>67</v>
      </c>
      <c r="F217" s="48" t="s">
        <v>68</v>
      </c>
      <c r="G217" s="48">
        <v>9.33</v>
      </c>
      <c r="H217" s="48">
        <v>6.33</v>
      </c>
      <c r="I217" s="48">
        <v>10.199999999999999</v>
      </c>
      <c r="J217" s="48">
        <v>135.09</v>
      </c>
      <c r="K217" s="49">
        <v>229</v>
      </c>
      <c r="L217" s="48"/>
    </row>
    <row r="218" spans="1:12" ht="14.4" x14ac:dyDescent="0.3">
      <c r="A218" s="25"/>
      <c r="B218" s="16"/>
      <c r="C218" s="11"/>
      <c r="D218" s="7" t="s">
        <v>22</v>
      </c>
      <c r="E218" s="47" t="s">
        <v>60</v>
      </c>
      <c r="F218" s="48" t="s">
        <v>61</v>
      </c>
      <c r="G218" s="48">
        <v>0.2</v>
      </c>
      <c r="H218" s="48">
        <v>0.5</v>
      </c>
      <c r="I218" s="48">
        <v>15.7</v>
      </c>
      <c r="J218" s="48">
        <v>65.3</v>
      </c>
      <c r="K218" s="49">
        <v>685</v>
      </c>
      <c r="L218" s="48"/>
    </row>
    <row r="219" spans="1:12" ht="14.4" x14ac:dyDescent="0.3">
      <c r="A219" s="25"/>
      <c r="B219" s="16"/>
      <c r="C219" s="11"/>
      <c r="D219" s="7" t="s">
        <v>23</v>
      </c>
      <c r="E219" s="47" t="s">
        <v>51</v>
      </c>
      <c r="F219" s="48">
        <v>50</v>
      </c>
      <c r="G219" s="48">
        <v>3.28</v>
      </c>
      <c r="H219" s="48">
        <v>1</v>
      </c>
      <c r="I219" s="48">
        <v>23.76</v>
      </c>
      <c r="J219" s="48">
        <v>115</v>
      </c>
      <c r="K219" s="49"/>
      <c r="L219" s="48"/>
    </row>
    <row r="220" spans="1:12" ht="14.4" x14ac:dyDescent="0.3">
      <c r="A220" s="25"/>
      <c r="B220" s="16"/>
      <c r="C220" s="11"/>
      <c r="D220" s="7" t="s">
        <v>24</v>
      </c>
      <c r="E220" s="47"/>
      <c r="F220" s="48"/>
      <c r="G220" s="48"/>
      <c r="H220" s="48"/>
      <c r="I220" s="48"/>
      <c r="J220" s="48"/>
      <c r="K220" s="49"/>
      <c r="L220" s="48"/>
    </row>
    <row r="221" spans="1:12" ht="14.4" x14ac:dyDescent="0.3">
      <c r="A221" s="25"/>
      <c r="B221" s="16"/>
      <c r="C221" s="11"/>
      <c r="D221" s="6"/>
      <c r="E221" s="47" t="s">
        <v>69</v>
      </c>
      <c r="F221" s="48">
        <v>60</v>
      </c>
      <c r="G221" s="48">
        <v>2.1419999999999999</v>
      </c>
      <c r="H221" s="48">
        <v>5.09</v>
      </c>
      <c r="I221" s="48">
        <v>2.4700000000000002</v>
      </c>
      <c r="J221" s="48">
        <v>64.2</v>
      </c>
      <c r="K221" s="49">
        <v>20</v>
      </c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29">SUM(G216:G222)</f>
        <v>18.751999999999999</v>
      </c>
      <c r="H223" s="21">
        <f t="shared" ref="H223" si="130">SUM(H216:H222)</f>
        <v>19.420000000000002</v>
      </c>
      <c r="I223" s="21">
        <f t="shared" ref="I223" si="131">SUM(I216:I222)</f>
        <v>86.93</v>
      </c>
      <c r="J223" s="21">
        <f t="shared" ref="J223" si="132">SUM(J216:J222)</f>
        <v>592.49</v>
      </c>
      <c r="K223" s="27"/>
      <c r="L223" s="21">
        <f t="shared" ref="L223:L265" si="133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4">SUM(G224:G226)</f>
        <v>0</v>
      </c>
      <c r="H227" s="21">
        <f t="shared" ref="H227" si="135">SUM(H224:H226)</f>
        <v>0</v>
      </c>
      <c r="I227" s="21">
        <f t="shared" ref="I227" si="136">SUM(I224:I226)</f>
        <v>0</v>
      </c>
      <c r="J227" s="21">
        <f t="shared" ref="J227:L227" si="137">SUM(J224:J226)</f>
        <v>0</v>
      </c>
      <c r="K227" s="27"/>
      <c r="L227" s="21">
        <f t="shared" si="137"/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4" x14ac:dyDescent="0.3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4.4" x14ac:dyDescent="0.3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4.4" x14ac:dyDescent="0.3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4.4" x14ac:dyDescent="0.3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4" x14ac:dyDescent="0.3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4.4" x14ac:dyDescent="0.3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8">SUM(G228:G236)</f>
        <v>0</v>
      </c>
      <c r="H237" s="21">
        <f t="shared" ref="H237" si="139">SUM(H228:H236)</f>
        <v>0</v>
      </c>
      <c r="I237" s="21">
        <f t="shared" ref="I237" si="140">SUM(I228:I236)</f>
        <v>0</v>
      </c>
      <c r="J237" s="21">
        <f t="shared" ref="J237:L237" si="141">SUM(J228:J236)</f>
        <v>0</v>
      </c>
      <c r="K237" s="27"/>
      <c r="L237" s="21">
        <f t="shared" si="141"/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2">SUM(G238:G241)</f>
        <v>0</v>
      </c>
      <c r="H242" s="21">
        <f t="shared" ref="H242" si="143">SUM(H238:H241)</f>
        <v>0</v>
      </c>
      <c r="I242" s="21">
        <f t="shared" ref="I242" si="144">SUM(I238:I241)</f>
        <v>0</v>
      </c>
      <c r="J242" s="21">
        <f t="shared" ref="J242" si="145">SUM(J238:J241)</f>
        <v>0</v>
      </c>
      <c r="K242" s="27"/>
      <c r="L242" s="21">
        <f t="shared" ref="L242" si="146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7">SUM(G243:G248)</f>
        <v>0</v>
      </c>
      <c r="H249" s="21">
        <f t="shared" ref="H249" si="148">SUM(H243:H248)</f>
        <v>0</v>
      </c>
      <c r="I249" s="21">
        <f t="shared" ref="I249" si="149">SUM(I243:I248)</f>
        <v>0</v>
      </c>
      <c r="J249" s="21">
        <f t="shared" ref="J249:L249" si="150">SUM(J243:J248)</f>
        <v>0</v>
      </c>
      <c r="K249" s="27"/>
      <c r="L249" s="21">
        <f t="shared" si="150"/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1">SUM(G250:G255)</f>
        <v>0</v>
      </c>
      <c r="H256" s="21">
        <f t="shared" ref="H256" si="152">SUM(H250:H255)</f>
        <v>0</v>
      </c>
      <c r="I256" s="21">
        <f t="shared" ref="I256" si="153">SUM(I250:I255)</f>
        <v>0</v>
      </c>
      <c r="J256" s="21">
        <f t="shared" ref="J256:L256" si="154">SUM(J250:J255)</f>
        <v>0</v>
      </c>
      <c r="K256" s="27"/>
      <c r="L256" s="21">
        <f t="shared" si="154"/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260</v>
      </c>
      <c r="G257" s="34">
        <f t="shared" ref="G257" si="155">G223+G227+G237+G242+G249+G256</f>
        <v>18.751999999999999</v>
      </c>
      <c r="H257" s="34">
        <f t="shared" ref="H257" si="156">H223+H227+H237+H242+H249+H256</f>
        <v>19.420000000000002</v>
      </c>
      <c r="I257" s="34">
        <f t="shared" ref="I257" si="157">I223+I227+I237+I242+I249+I256</f>
        <v>86.93</v>
      </c>
      <c r="J257" s="34">
        <f t="shared" ref="J257" si="158">J223+J227+J237+J242+J249+J256</f>
        <v>592.49</v>
      </c>
      <c r="K257" s="35"/>
      <c r="L257" s="34">
        <f t="shared" ref="L257" si="159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4" x14ac:dyDescent="0.3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 x14ac:dyDescent="0.3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4.4" x14ac:dyDescent="0.3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0">SUM(G258:G264)</f>
        <v>0</v>
      </c>
      <c r="H265" s="21">
        <f t="shared" ref="H265" si="161">SUM(H258:H264)</f>
        <v>0</v>
      </c>
      <c r="I265" s="21">
        <f t="shared" ref="I265" si="162">SUM(I258:I264)</f>
        <v>0</v>
      </c>
      <c r="J265" s="21">
        <f t="shared" ref="J265" si="163">SUM(J258:J264)</f>
        <v>0</v>
      </c>
      <c r="K265" s="27"/>
      <c r="L265" s="21">
        <f t="shared" si="133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4">SUM(G266:G268)</f>
        <v>0</v>
      </c>
      <c r="H269" s="21">
        <f t="shared" ref="H269" si="165">SUM(H266:H268)</f>
        <v>0</v>
      </c>
      <c r="I269" s="21">
        <f t="shared" ref="I269" si="166">SUM(I266:I268)</f>
        <v>0</v>
      </c>
      <c r="J269" s="21">
        <f t="shared" ref="J269:L269" si="167">SUM(J266:J268)</f>
        <v>0</v>
      </c>
      <c r="K269" s="27"/>
      <c r="L269" s="21">
        <f t="shared" si="167"/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4" x14ac:dyDescent="0.3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4.4" x14ac:dyDescent="0.3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4" x14ac:dyDescent="0.3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4" x14ac:dyDescent="0.3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4" x14ac:dyDescent="0.3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4.4" x14ac:dyDescent="0.3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4.4" x14ac:dyDescent="0.3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8">SUM(G270:G278)</f>
        <v>0</v>
      </c>
      <c r="H279" s="21">
        <f t="shared" ref="H279" si="169">SUM(H270:H278)</f>
        <v>0</v>
      </c>
      <c r="I279" s="21">
        <f t="shared" ref="I279" si="170">SUM(I270:I278)</f>
        <v>0</v>
      </c>
      <c r="J279" s="21">
        <f t="shared" ref="J279:L279" si="171">SUM(J270:J278)</f>
        <v>0</v>
      </c>
      <c r="K279" s="27"/>
      <c r="L279" s="21">
        <f t="shared" si="171"/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2">SUM(G280:G283)</f>
        <v>0</v>
      </c>
      <c r="H284" s="21">
        <f t="shared" ref="H284" si="173">SUM(H280:H283)</f>
        <v>0</v>
      </c>
      <c r="I284" s="21">
        <f t="shared" ref="I284" si="174">SUM(I280:I283)</f>
        <v>0</v>
      </c>
      <c r="J284" s="21">
        <f t="shared" ref="J284" si="175">SUM(J280:J283)</f>
        <v>0</v>
      </c>
      <c r="K284" s="27"/>
      <c r="L284" s="21">
        <f t="shared" ref="L284" si="176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7">SUM(G285:G290)</f>
        <v>0</v>
      </c>
      <c r="H291" s="21">
        <f t="shared" ref="H291" si="178">SUM(H285:H290)</f>
        <v>0</v>
      </c>
      <c r="I291" s="21">
        <f t="shared" ref="I291" si="179">SUM(I285:I290)</f>
        <v>0</v>
      </c>
      <c r="J291" s="21">
        <f t="shared" ref="J291:L291" si="180">SUM(J285:J290)</f>
        <v>0</v>
      </c>
      <c r="K291" s="27"/>
      <c r="L291" s="21">
        <f t="shared" si="180"/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1">SUM(G292:G297)</f>
        <v>0</v>
      </c>
      <c r="H298" s="21">
        <f t="shared" ref="H298" si="182">SUM(H292:H297)</f>
        <v>0</v>
      </c>
      <c r="I298" s="21">
        <f t="shared" ref="I298" si="183">SUM(I292:I297)</f>
        <v>0</v>
      </c>
      <c r="J298" s="21">
        <f t="shared" ref="J298:L298" si="184">SUM(J292:J297)</f>
        <v>0</v>
      </c>
      <c r="K298" s="27"/>
      <c r="L298" s="21">
        <f t="shared" si="184"/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85">G265+G269+G279+G284+G291+G298</f>
        <v>0</v>
      </c>
      <c r="H299" s="34">
        <f t="shared" ref="H299" si="186">H265+H269+H279+H284+H291+H298</f>
        <v>0</v>
      </c>
      <c r="I299" s="34">
        <f t="shared" ref="I299" si="187">I265+I269+I279+I284+I291+I298</f>
        <v>0</v>
      </c>
      <c r="J299" s="34">
        <f t="shared" ref="J299" si="188">J265+J269+J279+J284+J291+J298</f>
        <v>0</v>
      </c>
      <c r="K299" s="35"/>
      <c r="L299" s="34">
        <f t="shared" ref="L299" si="189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4" t="s">
        <v>70</v>
      </c>
      <c r="F300" s="45" t="s">
        <v>64</v>
      </c>
      <c r="G300" s="45">
        <v>7.8</v>
      </c>
      <c r="H300" s="45">
        <v>6.6</v>
      </c>
      <c r="I300" s="45">
        <v>28.36</v>
      </c>
      <c r="J300" s="45">
        <v>204.4</v>
      </c>
      <c r="K300" s="46">
        <v>173</v>
      </c>
      <c r="L300" s="45"/>
    </row>
    <row r="301" spans="1:12" ht="14.4" x14ac:dyDescent="0.3">
      <c r="A301" s="25"/>
      <c r="B301" s="16"/>
      <c r="C301" s="11"/>
      <c r="D301" s="6"/>
      <c r="E301" s="47" t="s">
        <v>71</v>
      </c>
      <c r="F301" s="48">
        <v>60</v>
      </c>
      <c r="G301" s="48">
        <v>5.2</v>
      </c>
      <c r="H301" s="48">
        <v>7.9</v>
      </c>
      <c r="I301" s="48">
        <v>20.309999999999999</v>
      </c>
      <c r="J301" s="48">
        <v>173.14</v>
      </c>
      <c r="K301" s="49">
        <v>418</v>
      </c>
      <c r="L301" s="48"/>
    </row>
    <row r="302" spans="1:12" ht="14.4" x14ac:dyDescent="0.3">
      <c r="A302" s="25"/>
      <c r="B302" s="16"/>
      <c r="C302" s="11"/>
      <c r="D302" s="7" t="s">
        <v>22</v>
      </c>
      <c r="E302" s="47" t="s">
        <v>49</v>
      </c>
      <c r="F302" s="48" t="s">
        <v>50</v>
      </c>
      <c r="G302" s="48">
        <v>2.1000000000000001E-2</v>
      </c>
      <c r="H302" s="48">
        <v>5.0000000000000001E-3</v>
      </c>
      <c r="I302" s="48">
        <v>14.98</v>
      </c>
      <c r="J302" s="48">
        <v>60</v>
      </c>
      <c r="K302" s="49">
        <v>376</v>
      </c>
      <c r="L302" s="48"/>
    </row>
    <row r="303" spans="1:12" ht="14.4" x14ac:dyDescent="0.3">
      <c r="A303" s="25"/>
      <c r="B303" s="16"/>
      <c r="C303" s="11"/>
      <c r="D303" s="7" t="s">
        <v>23</v>
      </c>
      <c r="E303" s="47" t="s">
        <v>51</v>
      </c>
      <c r="F303" s="48">
        <v>50</v>
      </c>
      <c r="G303" s="48">
        <v>3.28</v>
      </c>
      <c r="H303" s="48">
        <v>0.44</v>
      </c>
      <c r="I303" s="48">
        <v>23.76</v>
      </c>
      <c r="J303" s="48">
        <v>115</v>
      </c>
      <c r="K303" s="49"/>
      <c r="L303" s="48"/>
    </row>
    <row r="304" spans="1:12" ht="14.4" x14ac:dyDescent="0.3">
      <c r="A304" s="25"/>
      <c r="B304" s="16"/>
      <c r="C304" s="11"/>
      <c r="D304" s="7" t="s">
        <v>24</v>
      </c>
      <c r="E304" s="47"/>
      <c r="F304" s="48"/>
      <c r="G304" s="48"/>
      <c r="H304" s="48"/>
      <c r="I304" s="48"/>
      <c r="J304" s="48"/>
      <c r="K304" s="49"/>
      <c r="L304" s="48"/>
    </row>
    <row r="305" spans="1:12" ht="14.4" x14ac:dyDescent="0.3">
      <c r="A305" s="25"/>
      <c r="B305" s="16"/>
      <c r="C305" s="11"/>
      <c r="D305" s="6"/>
      <c r="E305" s="47" t="s">
        <v>72</v>
      </c>
      <c r="F305" s="48">
        <v>15</v>
      </c>
      <c r="G305" s="48">
        <v>3.9</v>
      </c>
      <c r="H305" s="48">
        <v>3.97</v>
      </c>
      <c r="I305" s="48">
        <v>0.52</v>
      </c>
      <c r="J305" s="48">
        <v>54.75</v>
      </c>
      <c r="K305" s="49">
        <v>15</v>
      </c>
      <c r="L305" s="48"/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:J307" si="190">SUM(G300:G306)</f>
        <v>20.201000000000001</v>
      </c>
      <c r="H307" s="21">
        <f t="shared" si="190"/>
        <v>18.914999999999999</v>
      </c>
      <c r="I307" s="21">
        <f t="shared" si="190"/>
        <v>87.93</v>
      </c>
      <c r="J307" s="21">
        <f t="shared" si="190"/>
        <v>607.29</v>
      </c>
      <c r="K307" s="27"/>
      <c r="L307" s="21">
        <f t="shared" ref="L307" si="191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2">SUM(G308:G310)</f>
        <v>0</v>
      </c>
      <c r="H311" s="21">
        <f t="shared" si="192"/>
        <v>0</v>
      </c>
      <c r="I311" s="21">
        <f t="shared" si="192"/>
        <v>0</v>
      </c>
      <c r="J311" s="21">
        <f t="shared" si="192"/>
        <v>0</v>
      </c>
      <c r="K311" s="27"/>
      <c r="L311" s="21">
        <f t="shared" ref="L311" si="193"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4.4" x14ac:dyDescent="0.3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4.4" x14ac:dyDescent="0.3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4.4" x14ac:dyDescent="0.3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4.4" x14ac:dyDescent="0.3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4.4" x14ac:dyDescent="0.3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4" x14ac:dyDescent="0.3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4">SUM(G312:G320)</f>
        <v>0</v>
      </c>
      <c r="H321" s="21">
        <f t="shared" si="194"/>
        <v>0</v>
      </c>
      <c r="I321" s="21">
        <f t="shared" si="194"/>
        <v>0</v>
      </c>
      <c r="J321" s="21">
        <f t="shared" si="194"/>
        <v>0</v>
      </c>
      <c r="K321" s="27"/>
      <c r="L321" s="21">
        <f t="shared" ref="L321" si="195"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6">SUM(G322:G325)</f>
        <v>0</v>
      </c>
      <c r="H326" s="21">
        <f t="shared" si="196"/>
        <v>0</v>
      </c>
      <c r="I326" s="21">
        <f t="shared" si="196"/>
        <v>0</v>
      </c>
      <c r="J326" s="21">
        <f t="shared" si="196"/>
        <v>0</v>
      </c>
      <c r="K326" s="27"/>
      <c r="L326" s="21">
        <f t="shared" ref="L326" si="197"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8">SUM(G327:G332)</f>
        <v>0</v>
      </c>
      <c r="H333" s="21">
        <f t="shared" si="198"/>
        <v>0</v>
      </c>
      <c r="I333" s="21">
        <f t="shared" si="198"/>
        <v>0</v>
      </c>
      <c r="J333" s="21">
        <f t="shared" si="198"/>
        <v>0</v>
      </c>
      <c r="K333" s="27"/>
      <c r="L333" s="21">
        <f t="shared" ref="L333" si="199"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0">SUM(G334:G339)</f>
        <v>0</v>
      </c>
      <c r="H340" s="21">
        <f t="shared" si="200"/>
        <v>0</v>
      </c>
      <c r="I340" s="21">
        <f t="shared" si="200"/>
        <v>0</v>
      </c>
      <c r="J340" s="21">
        <f t="shared" si="200"/>
        <v>0</v>
      </c>
      <c r="K340" s="27"/>
      <c r="L340" s="21">
        <f t="shared" ref="L340" si="201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125</v>
      </c>
      <c r="G341" s="34">
        <f t="shared" ref="G341:J341" si="202">G307+G311+G321+G326+G333+G340</f>
        <v>20.201000000000001</v>
      </c>
      <c r="H341" s="34">
        <f t="shared" si="202"/>
        <v>18.914999999999999</v>
      </c>
      <c r="I341" s="34">
        <f t="shared" si="202"/>
        <v>87.93</v>
      </c>
      <c r="J341" s="34">
        <f t="shared" si="202"/>
        <v>607.29</v>
      </c>
      <c r="K341" s="35"/>
      <c r="L341" s="34">
        <f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4" t="s">
        <v>73</v>
      </c>
      <c r="F342" s="45">
        <v>200</v>
      </c>
      <c r="G342" s="45">
        <v>15.7</v>
      </c>
      <c r="H342" s="45">
        <v>18.899999999999999</v>
      </c>
      <c r="I342" s="45">
        <v>35.5</v>
      </c>
      <c r="J342" s="45">
        <v>374.74</v>
      </c>
      <c r="K342" s="46"/>
      <c r="L342" s="45"/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 t="s">
        <v>55</v>
      </c>
      <c r="F344" s="48" t="s">
        <v>56</v>
      </c>
      <c r="G344" s="48">
        <v>4.4999999999999998E-2</v>
      </c>
      <c r="H344" s="48">
        <v>5.0000000000000001E-3</v>
      </c>
      <c r="I344" s="48">
        <v>15.12</v>
      </c>
      <c r="J344" s="48">
        <v>60.7</v>
      </c>
      <c r="K344" s="49">
        <v>377</v>
      </c>
      <c r="L344" s="48"/>
    </row>
    <row r="345" spans="1:12" ht="14.4" x14ac:dyDescent="0.3">
      <c r="A345" s="15"/>
      <c r="B345" s="16"/>
      <c r="C345" s="11"/>
      <c r="D345" s="7" t="s">
        <v>23</v>
      </c>
      <c r="E345" s="47" t="s">
        <v>51</v>
      </c>
      <c r="F345" s="48">
        <v>50</v>
      </c>
      <c r="G345" s="48">
        <v>3.28</v>
      </c>
      <c r="H345" s="48">
        <v>0.44</v>
      </c>
      <c r="I345" s="48">
        <v>23.76</v>
      </c>
      <c r="J345" s="48">
        <v>115</v>
      </c>
      <c r="K345" s="49"/>
      <c r="L345" s="48"/>
    </row>
    <row r="346" spans="1:12" ht="14.4" x14ac:dyDescent="0.3">
      <c r="A346" s="15"/>
      <c r="B346" s="16"/>
      <c r="C346" s="11"/>
      <c r="D346" s="7" t="s">
        <v>24</v>
      </c>
      <c r="E346" s="47" t="s">
        <v>62</v>
      </c>
      <c r="F346" s="48">
        <v>100</v>
      </c>
      <c r="G346" s="48">
        <v>0.4</v>
      </c>
      <c r="H346" s="48">
        <v>0.4</v>
      </c>
      <c r="I346" s="48">
        <v>7.35</v>
      </c>
      <c r="J346" s="48">
        <v>46.6</v>
      </c>
      <c r="K346" s="49">
        <v>338</v>
      </c>
      <c r="L346" s="48"/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:J349" si="203">SUM(G342:G348)</f>
        <v>19.424999999999997</v>
      </c>
      <c r="H349" s="21">
        <f t="shared" si="203"/>
        <v>19.744999999999997</v>
      </c>
      <c r="I349" s="21">
        <f t="shared" si="203"/>
        <v>81.72999999999999</v>
      </c>
      <c r="J349" s="21">
        <f t="shared" si="203"/>
        <v>597.04000000000008</v>
      </c>
      <c r="K349" s="27"/>
      <c r="L349" s="21">
        <f t="shared" ref="L349:L391" si="204">SUM(L342:L348)</f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5">SUM(G350:G352)</f>
        <v>0</v>
      </c>
      <c r="H353" s="21">
        <f t="shared" si="205"/>
        <v>0</v>
      </c>
      <c r="I353" s="21">
        <f t="shared" si="205"/>
        <v>0</v>
      </c>
      <c r="J353" s="21">
        <f t="shared" si="205"/>
        <v>0</v>
      </c>
      <c r="K353" s="27"/>
      <c r="L353" s="21">
        <f t="shared" ref="L353" si="206"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4.4" x14ac:dyDescent="0.3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4.4" x14ac:dyDescent="0.3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4.4" x14ac:dyDescent="0.3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4.4" x14ac:dyDescent="0.3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4.4" x14ac:dyDescent="0.3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4" x14ac:dyDescent="0.3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7">SUM(G354:G362)</f>
        <v>0</v>
      </c>
      <c r="H363" s="21">
        <f t="shared" si="207"/>
        <v>0</v>
      </c>
      <c r="I363" s="21">
        <f t="shared" si="207"/>
        <v>0</v>
      </c>
      <c r="J363" s="21">
        <f t="shared" si="207"/>
        <v>0</v>
      </c>
      <c r="K363" s="27"/>
      <c r="L363" s="21">
        <f t="shared" ref="L363" si="208"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9">SUM(G364:G367)</f>
        <v>0</v>
      </c>
      <c r="H368" s="21">
        <f t="shared" si="209"/>
        <v>0</v>
      </c>
      <c r="I368" s="21">
        <f t="shared" si="209"/>
        <v>0</v>
      </c>
      <c r="J368" s="21">
        <f t="shared" si="209"/>
        <v>0</v>
      </c>
      <c r="K368" s="27"/>
      <c r="L368" s="21">
        <f t="shared" ref="L368" si="210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1">SUM(G369:G374)</f>
        <v>0</v>
      </c>
      <c r="H375" s="21">
        <f t="shared" si="211"/>
        <v>0</v>
      </c>
      <c r="I375" s="21">
        <f t="shared" si="211"/>
        <v>0</v>
      </c>
      <c r="J375" s="21">
        <f t="shared" si="211"/>
        <v>0</v>
      </c>
      <c r="K375" s="27"/>
      <c r="L375" s="21">
        <f t="shared" ref="L375" si="212"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3">SUM(G376:G381)</f>
        <v>0</v>
      </c>
      <c r="H382" s="21">
        <f t="shared" si="213"/>
        <v>0</v>
      </c>
      <c r="I382" s="21">
        <f t="shared" si="213"/>
        <v>0</v>
      </c>
      <c r="J382" s="21">
        <f t="shared" si="213"/>
        <v>0</v>
      </c>
      <c r="K382" s="27"/>
      <c r="L382" s="21">
        <f t="shared" ref="L382" si="214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350</v>
      </c>
      <c r="G383" s="34">
        <f t="shared" ref="G383:J383" si="215">G349+G353+G363+G368+G375+G382</f>
        <v>19.424999999999997</v>
      </c>
      <c r="H383" s="34">
        <f t="shared" si="215"/>
        <v>19.744999999999997</v>
      </c>
      <c r="I383" s="34">
        <f t="shared" si="215"/>
        <v>81.72999999999999</v>
      </c>
      <c r="J383" s="34">
        <f t="shared" si="215"/>
        <v>597.04000000000008</v>
      </c>
      <c r="K383" s="35"/>
      <c r="L383" s="34">
        <f t="shared" ref="L383" si="216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4" t="s">
        <v>74</v>
      </c>
      <c r="F384" s="45">
        <v>150</v>
      </c>
      <c r="G384" s="45">
        <v>5.2</v>
      </c>
      <c r="H384" s="45">
        <v>4.3</v>
      </c>
      <c r="I384" s="45">
        <v>24.3</v>
      </c>
      <c r="J384" s="45">
        <v>156.69999999999999</v>
      </c>
      <c r="K384" s="46">
        <v>302</v>
      </c>
      <c r="L384" s="45"/>
    </row>
    <row r="385" spans="1:12" ht="14.4" x14ac:dyDescent="0.3">
      <c r="A385" s="25"/>
      <c r="B385" s="16"/>
      <c r="C385" s="11"/>
      <c r="D385" s="6"/>
      <c r="E385" s="47" t="s">
        <v>75</v>
      </c>
      <c r="F385" s="48" t="s">
        <v>76</v>
      </c>
      <c r="G385" s="48">
        <v>10.199999999999999</v>
      </c>
      <c r="H385" s="48">
        <v>12.36</v>
      </c>
      <c r="I385" s="48">
        <v>17.3</v>
      </c>
      <c r="J385" s="48">
        <v>221</v>
      </c>
      <c r="K385" s="49">
        <v>290</v>
      </c>
      <c r="L385" s="48"/>
    </row>
    <row r="386" spans="1:12" ht="14.4" x14ac:dyDescent="0.3">
      <c r="A386" s="25"/>
      <c r="B386" s="16"/>
      <c r="C386" s="11"/>
      <c r="D386" s="7" t="s">
        <v>22</v>
      </c>
      <c r="E386" s="47" t="s">
        <v>60</v>
      </c>
      <c r="F386" s="48" t="s">
        <v>61</v>
      </c>
      <c r="G386" s="48">
        <v>0.2</v>
      </c>
      <c r="H386" s="48">
        <v>0.5</v>
      </c>
      <c r="I386" s="48">
        <v>15.7</v>
      </c>
      <c r="J386" s="48">
        <v>65.3</v>
      </c>
      <c r="K386" s="49">
        <v>685</v>
      </c>
      <c r="L386" s="48"/>
    </row>
    <row r="387" spans="1:12" ht="14.4" x14ac:dyDescent="0.3">
      <c r="A387" s="25"/>
      <c r="B387" s="16"/>
      <c r="C387" s="11"/>
      <c r="D387" s="7" t="s">
        <v>23</v>
      </c>
      <c r="E387" s="47" t="s">
        <v>51</v>
      </c>
      <c r="F387" s="48">
        <v>50</v>
      </c>
      <c r="G387" s="48">
        <v>3.28</v>
      </c>
      <c r="H387" s="48">
        <v>1</v>
      </c>
      <c r="I387" s="48">
        <v>23.76</v>
      </c>
      <c r="J387" s="48">
        <v>115</v>
      </c>
      <c r="K387" s="49"/>
      <c r="L387" s="48"/>
    </row>
    <row r="388" spans="1:12" ht="14.4" x14ac:dyDescent="0.3">
      <c r="A388" s="25"/>
      <c r="B388" s="16"/>
      <c r="C388" s="11"/>
      <c r="D388" s="7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4.4" x14ac:dyDescent="0.3">
      <c r="A389" s="25"/>
      <c r="B389" s="16"/>
      <c r="C389" s="11"/>
      <c r="D389" s="6"/>
      <c r="E389" s="47" t="s">
        <v>77</v>
      </c>
      <c r="F389" s="48">
        <v>60</v>
      </c>
      <c r="G389" s="48">
        <v>0.7</v>
      </c>
      <c r="H389" s="48">
        <v>3.06</v>
      </c>
      <c r="I389" s="48">
        <v>6.65</v>
      </c>
      <c r="J389" s="48">
        <v>59.94</v>
      </c>
      <c r="K389" s="49">
        <v>49</v>
      </c>
      <c r="L389" s="48"/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:J391" si="217">SUM(G384:G390)</f>
        <v>19.579999999999998</v>
      </c>
      <c r="H391" s="21">
        <f t="shared" si="217"/>
        <v>21.22</v>
      </c>
      <c r="I391" s="21">
        <f t="shared" si="217"/>
        <v>87.710000000000008</v>
      </c>
      <c r="J391" s="21">
        <f t="shared" si="217"/>
        <v>617.94000000000005</v>
      </c>
      <c r="K391" s="27"/>
      <c r="L391" s="21">
        <f t="shared" si="204"/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8">SUM(G392:G394)</f>
        <v>0</v>
      </c>
      <c r="H395" s="21">
        <f t="shared" si="218"/>
        <v>0</v>
      </c>
      <c r="I395" s="21">
        <f t="shared" si="218"/>
        <v>0</v>
      </c>
      <c r="J395" s="21">
        <f t="shared" si="218"/>
        <v>0</v>
      </c>
      <c r="K395" s="27"/>
      <c r="L395" s="21">
        <f t="shared" ref="L395" si="219"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4.4" x14ac:dyDescent="0.3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4.4" x14ac:dyDescent="0.3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4.4" x14ac:dyDescent="0.3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4" x14ac:dyDescent="0.3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4.4" x14ac:dyDescent="0.3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4" x14ac:dyDescent="0.3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0">SUM(G396:G404)</f>
        <v>0</v>
      </c>
      <c r="H405" s="21">
        <f t="shared" si="220"/>
        <v>0</v>
      </c>
      <c r="I405" s="21">
        <f t="shared" si="220"/>
        <v>0</v>
      </c>
      <c r="J405" s="21">
        <f t="shared" si="220"/>
        <v>0</v>
      </c>
      <c r="K405" s="27"/>
      <c r="L405" s="21">
        <f t="shared" ref="L405" si="221"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2">SUM(G406:G409)</f>
        <v>0</v>
      </c>
      <c r="H410" s="21">
        <f t="shared" si="222"/>
        <v>0</v>
      </c>
      <c r="I410" s="21">
        <f t="shared" si="222"/>
        <v>0</v>
      </c>
      <c r="J410" s="21">
        <f t="shared" si="222"/>
        <v>0</v>
      </c>
      <c r="K410" s="27"/>
      <c r="L410" s="21">
        <f t="shared" ref="L410" si="22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4">SUM(G411:G416)</f>
        <v>0</v>
      </c>
      <c r="H417" s="21">
        <f t="shared" si="224"/>
        <v>0</v>
      </c>
      <c r="I417" s="21">
        <f t="shared" si="224"/>
        <v>0</v>
      </c>
      <c r="J417" s="21">
        <f t="shared" si="224"/>
        <v>0</v>
      </c>
      <c r="K417" s="27"/>
      <c r="L417" s="21">
        <f t="shared" ref="L417" si="225"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6">SUM(G418:G423)</f>
        <v>0</v>
      </c>
      <c r="H424" s="21">
        <f t="shared" si="226"/>
        <v>0</v>
      </c>
      <c r="I424" s="21">
        <f t="shared" si="226"/>
        <v>0</v>
      </c>
      <c r="J424" s="21">
        <f t="shared" si="226"/>
        <v>0</v>
      </c>
      <c r="K424" s="27"/>
      <c r="L424" s="21">
        <f t="shared" ref="L424" si="227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260</v>
      </c>
      <c r="G425" s="34">
        <f t="shared" ref="G425:J425" si="228">G391+G395+G405+G410+G417+G424</f>
        <v>19.579999999999998</v>
      </c>
      <c r="H425" s="34">
        <f t="shared" si="228"/>
        <v>21.22</v>
      </c>
      <c r="I425" s="34">
        <f t="shared" si="228"/>
        <v>87.710000000000008</v>
      </c>
      <c r="J425" s="34">
        <f t="shared" si="228"/>
        <v>617.94000000000005</v>
      </c>
      <c r="K425" s="35"/>
      <c r="L425" s="34">
        <f t="shared" ref="L425" si="229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 t="s">
        <v>78</v>
      </c>
      <c r="F426" s="45">
        <v>150</v>
      </c>
      <c r="G426" s="45">
        <v>4.3</v>
      </c>
      <c r="H426" s="45">
        <v>5.6</v>
      </c>
      <c r="I426" s="45">
        <v>20.100000000000001</v>
      </c>
      <c r="J426" s="45">
        <v>148</v>
      </c>
      <c r="K426" s="46">
        <v>142</v>
      </c>
      <c r="L426" s="45"/>
    </row>
    <row r="427" spans="1:12" ht="14.4" x14ac:dyDescent="0.3">
      <c r="A427" s="25"/>
      <c r="B427" s="16"/>
      <c r="C427" s="11"/>
      <c r="D427" s="6"/>
      <c r="E427" s="47" t="s">
        <v>79</v>
      </c>
      <c r="F427" s="48">
        <v>80</v>
      </c>
      <c r="G427" s="48">
        <v>10.199999999999999</v>
      </c>
      <c r="H427" s="48">
        <v>12.68</v>
      </c>
      <c r="I427" s="48">
        <v>13.62</v>
      </c>
      <c r="J427" s="48">
        <v>209.4</v>
      </c>
      <c r="K427" s="49">
        <v>268</v>
      </c>
      <c r="L427" s="48"/>
    </row>
    <row r="428" spans="1:12" ht="14.4" x14ac:dyDescent="0.3">
      <c r="A428" s="25"/>
      <c r="B428" s="16"/>
      <c r="C428" s="11"/>
      <c r="D428" s="7" t="s">
        <v>22</v>
      </c>
      <c r="E428" s="47" t="s">
        <v>80</v>
      </c>
      <c r="F428" s="48" t="s">
        <v>81</v>
      </c>
      <c r="G428" s="48">
        <v>0.2</v>
      </c>
      <c r="H428" s="48">
        <v>1.5</v>
      </c>
      <c r="I428" s="48">
        <v>15.7</v>
      </c>
      <c r="J428" s="48">
        <v>62.3</v>
      </c>
      <c r="K428" s="49">
        <v>377</v>
      </c>
      <c r="L428" s="48"/>
    </row>
    <row r="429" spans="1:12" ht="14.4" x14ac:dyDescent="0.3">
      <c r="A429" s="25"/>
      <c r="B429" s="16"/>
      <c r="C429" s="11"/>
      <c r="D429" s="7" t="s">
        <v>23</v>
      </c>
      <c r="E429" s="47" t="s">
        <v>51</v>
      </c>
      <c r="F429" s="48">
        <v>50</v>
      </c>
      <c r="G429" s="48">
        <v>3.28</v>
      </c>
      <c r="H429" s="48">
        <v>1</v>
      </c>
      <c r="I429" s="48">
        <v>23.76</v>
      </c>
      <c r="J429" s="48">
        <v>115</v>
      </c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 t="s">
        <v>62</v>
      </c>
      <c r="F430" s="48">
        <v>100</v>
      </c>
      <c r="G430" s="48">
        <v>1.69</v>
      </c>
      <c r="H430" s="48">
        <v>0.47</v>
      </c>
      <c r="I430" s="48">
        <v>14.7</v>
      </c>
      <c r="J430" s="48">
        <v>69.8</v>
      </c>
      <c r="K430" s="49">
        <v>338</v>
      </c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:J433" si="230">SUM(G426:G432)</f>
        <v>19.670000000000002</v>
      </c>
      <c r="H433" s="21">
        <f t="shared" si="230"/>
        <v>21.25</v>
      </c>
      <c r="I433" s="21">
        <f t="shared" si="230"/>
        <v>87.88000000000001</v>
      </c>
      <c r="J433" s="21">
        <f t="shared" si="230"/>
        <v>604.5</v>
      </c>
      <c r="K433" s="27"/>
      <c r="L433" s="21">
        <f t="shared" ref="L433" si="231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2">SUM(G434:G436)</f>
        <v>0</v>
      </c>
      <c r="H437" s="21">
        <f t="shared" si="232"/>
        <v>0</v>
      </c>
      <c r="I437" s="21">
        <f t="shared" si="232"/>
        <v>0</v>
      </c>
      <c r="J437" s="21">
        <f t="shared" si="232"/>
        <v>0</v>
      </c>
      <c r="K437" s="27"/>
      <c r="L437" s="21">
        <f t="shared" ref="L437" si="233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4">SUM(G438:G446)</f>
        <v>0</v>
      </c>
      <c r="H447" s="21">
        <f t="shared" si="234"/>
        <v>0</v>
      </c>
      <c r="I447" s="21">
        <f t="shared" si="234"/>
        <v>0</v>
      </c>
      <c r="J447" s="21">
        <f t="shared" si="234"/>
        <v>0</v>
      </c>
      <c r="K447" s="27"/>
      <c r="L447" s="21">
        <f t="shared" ref="L447" si="235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6">SUM(G448:G451)</f>
        <v>0</v>
      </c>
      <c r="H452" s="21">
        <f t="shared" si="236"/>
        <v>0</v>
      </c>
      <c r="I452" s="21">
        <f t="shared" si="236"/>
        <v>0</v>
      </c>
      <c r="J452" s="21">
        <f t="shared" si="236"/>
        <v>0</v>
      </c>
      <c r="K452" s="27"/>
      <c r="L452" s="21">
        <f t="shared" ref="L452" si="2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8">SUM(G453:G458)</f>
        <v>0</v>
      </c>
      <c r="H459" s="21">
        <f t="shared" si="238"/>
        <v>0</v>
      </c>
      <c r="I459" s="21">
        <f t="shared" si="238"/>
        <v>0</v>
      </c>
      <c r="J459" s="21">
        <f t="shared" si="238"/>
        <v>0</v>
      </c>
      <c r="K459" s="27"/>
      <c r="L459" s="21">
        <f t="shared" ref="L459" si="239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0">SUM(G460:G465)</f>
        <v>0</v>
      </c>
      <c r="H466" s="21">
        <f t="shared" si="240"/>
        <v>0</v>
      </c>
      <c r="I466" s="21">
        <f t="shared" si="240"/>
        <v>0</v>
      </c>
      <c r="J466" s="21">
        <f t="shared" si="240"/>
        <v>0</v>
      </c>
      <c r="K466" s="27"/>
      <c r="L466" s="21">
        <f t="shared" ref="L466" si="241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380</v>
      </c>
      <c r="G467" s="34">
        <f t="shared" ref="G467:J467" si="242">G433+G437+G447+G452+G459+G466</f>
        <v>19.670000000000002</v>
      </c>
      <c r="H467" s="34">
        <f t="shared" si="242"/>
        <v>21.25</v>
      </c>
      <c r="I467" s="34">
        <f t="shared" si="242"/>
        <v>87.88000000000001</v>
      </c>
      <c r="J467" s="34">
        <f t="shared" si="242"/>
        <v>604.5</v>
      </c>
      <c r="K467" s="35"/>
      <c r="L467" s="34">
        <f t="shared" ref="L467" si="243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 t="s">
        <v>82</v>
      </c>
      <c r="F468" s="45">
        <v>200</v>
      </c>
      <c r="G468" s="45">
        <v>14.7</v>
      </c>
      <c r="H468" s="45">
        <v>12.6</v>
      </c>
      <c r="I468" s="45">
        <v>38.9</v>
      </c>
      <c r="J468" s="45">
        <v>327.8</v>
      </c>
      <c r="K468" s="46">
        <v>291</v>
      </c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 t="s">
        <v>55</v>
      </c>
      <c r="F470" s="48" t="s">
        <v>56</v>
      </c>
      <c r="G470" s="48">
        <v>4.4999999999999998E-2</v>
      </c>
      <c r="H470" s="48">
        <v>5.0000000000000001E-3</v>
      </c>
      <c r="I470" s="48">
        <v>15.12</v>
      </c>
      <c r="J470" s="48">
        <v>60.7</v>
      </c>
      <c r="K470" s="49">
        <v>377</v>
      </c>
      <c r="L470" s="48"/>
    </row>
    <row r="471" spans="1:12" ht="14.4" x14ac:dyDescent="0.3">
      <c r="A471" s="25"/>
      <c r="B471" s="16"/>
      <c r="C471" s="11"/>
      <c r="D471" s="7" t="s">
        <v>23</v>
      </c>
      <c r="E471" s="47" t="s">
        <v>51</v>
      </c>
      <c r="F471" s="48">
        <v>40</v>
      </c>
      <c r="G471" s="48">
        <v>2.52</v>
      </c>
      <c r="H471" s="48">
        <v>0.36</v>
      </c>
      <c r="I471" s="48">
        <v>18.84</v>
      </c>
      <c r="J471" s="48">
        <v>91.33</v>
      </c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 t="s">
        <v>83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:J475" si="244">SUM(G468:G474)</f>
        <v>18.285</v>
      </c>
      <c r="H475" s="21">
        <f t="shared" si="244"/>
        <v>19.064999999999998</v>
      </c>
      <c r="I475" s="21">
        <f t="shared" si="244"/>
        <v>79.66</v>
      </c>
      <c r="J475" s="21">
        <f t="shared" si="244"/>
        <v>566.03</v>
      </c>
      <c r="K475" s="27"/>
      <c r="L475" s="21"/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5">SUM(G476:G478)</f>
        <v>0</v>
      </c>
      <c r="H479" s="21">
        <f t="shared" si="245"/>
        <v>0</v>
      </c>
      <c r="I479" s="21">
        <f t="shared" si="245"/>
        <v>0</v>
      </c>
      <c r="J479" s="21">
        <f t="shared" si="245"/>
        <v>0</v>
      </c>
      <c r="K479" s="27"/>
      <c r="L479" s="21">
        <f t="shared" ref="L479" si="246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7">SUM(G480:G488)</f>
        <v>0</v>
      </c>
      <c r="H489" s="21">
        <f t="shared" si="247"/>
        <v>0</v>
      </c>
      <c r="I489" s="21">
        <f t="shared" si="247"/>
        <v>0</v>
      </c>
      <c r="J489" s="21">
        <f t="shared" si="247"/>
        <v>0</v>
      </c>
      <c r="K489" s="27"/>
      <c r="L489" s="21">
        <f t="shared" ref="L489" si="248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9">SUM(G490:G493)</f>
        <v>0</v>
      </c>
      <c r="H494" s="21">
        <f t="shared" si="249"/>
        <v>0</v>
      </c>
      <c r="I494" s="21">
        <f t="shared" si="249"/>
        <v>0</v>
      </c>
      <c r="J494" s="21">
        <f t="shared" si="249"/>
        <v>0</v>
      </c>
      <c r="K494" s="27"/>
      <c r="L494" s="21">
        <f t="shared" ref="L494" si="250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1">SUM(G495:G500)</f>
        <v>0</v>
      </c>
      <c r="H501" s="21">
        <f t="shared" si="251"/>
        <v>0</v>
      </c>
      <c r="I501" s="21">
        <f t="shared" si="251"/>
        <v>0</v>
      </c>
      <c r="J501" s="21">
        <f t="shared" si="251"/>
        <v>0</v>
      </c>
      <c r="K501" s="27"/>
      <c r="L501" s="21">
        <f t="shared" ref="L501" si="252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3">SUM(G502:G507)</f>
        <v>0</v>
      </c>
      <c r="H508" s="21">
        <f t="shared" si="253"/>
        <v>0</v>
      </c>
      <c r="I508" s="21">
        <f t="shared" si="253"/>
        <v>0</v>
      </c>
      <c r="J508" s="21">
        <f t="shared" si="253"/>
        <v>0</v>
      </c>
      <c r="K508" s="27"/>
      <c r="L508" s="21">
        <f t="shared" ref="L508" si="254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300</v>
      </c>
      <c r="G509" s="34">
        <f t="shared" ref="G509:J509" si="255">G475+G479+G489+G494+G501+G508</f>
        <v>18.285</v>
      </c>
      <c r="H509" s="34">
        <f t="shared" si="255"/>
        <v>19.064999999999998</v>
      </c>
      <c r="I509" s="34">
        <f t="shared" si="255"/>
        <v>79.66</v>
      </c>
      <c r="J509" s="34">
        <f t="shared" si="255"/>
        <v>566.03</v>
      </c>
      <c r="K509" s="35"/>
      <c r="L509" s="34">
        <f t="shared" ref="L509" si="256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 t="s">
        <v>66</v>
      </c>
      <c r="F510" s="45">
        <v>150</v>
      </c>
      <c r="G510" s="45">
        <v>3.8</v>
      </c>
      <c r="H510" s="45">
        <v>6.5</v>
      </c>
      <c r="I510" s="45">
        <v>34.799999999999997</v>
      </c>
      <c r="J510" s="45">
        <v>212.9</v>
      </c>
      <c r="K510" s="46">
        <v>312</v>
      </c>
      <c r="L510" s="45"/>
    </row>
    <row r="511" spans="1:12" ht="14.4" x14ac:dyDescent="0.3">
      <c r="A511" s="25"/>
      <c r="B511" s="16"/>
      <c r="C511" s="11"/>
      <c r="D511" s="6"/>
      <c r="E511" s="47" t="s">
        <v>84</v>
      </c>
      <c r="F511" s="48" t="s">
        <v>48</v>
      </c>
      <c r="G511" s="48">
        <v>10.6</v>
      </c>
      <c r="H511" s="48">
        <v>12.11</v>
      </c>
      <c r="I511" s="48">
        <v>6.58</v>
      </c>
      <c r="J511" s="48">
        <v>177.71</v>
      </c>
      <c r="K511" s="49">
        <v>294</v>
      </c>
      <c r="L511" s="48"/>
    </row>
    <row r="512" spans="1:12" ht="14.4" x14ac:dyDescent="0.3">
      <c r="A512" s="25"/>
      <c r="B512" s="16"/>
      <c r="C512" s="11"/>
      <c r="D512" s="7" t="s">
        <v>22</v>
      </c>
      <c r="E512" s="47" t="s">
        <v>60</v>
      </c>
      <c r="F512" s="48" t="s">
        <v>61</v>
      </c>
      <c r="G512" s="48">
        <v>2.1000000000000001E-2</v>
      </c>
      <c r="H512" s="48">
        <v>5.0000000000000001E-3</v>
      </c>
      <c r="I512" s="48">
        <v>14.98</v>
      </c>
      <c r="J512" s="48">
        <v>60</v>
      </c>
      <c r="K512" s="49">
        <v>685</v>
      </c>
      <c r="L512" s="48"/>
    </row>
    <row r="513" spans="1:12" ht="14.4" x14ac:dyDescent="0.3">
      <c r="A513" s="25"/>
      <c r="B513" s="16"/>
      <c r="C513" s="11"/>
      <c r="D513" s="7" t="s">
        <v>23</v>
      </c>
      <c r="E513" s="47" t="s">
        <v>51</v>
      </c>
      <c r="F513" s="48">
        <v>50</v>
      </c>
      <c r="G513" s="48">
        <v>3.28</v>
      </c>
      <c r="H513" s="48">
        <v>0.85</v>
      </c>
      <c r="I513" s="48">
        <v>23.76</v>
      </c>
      <c r="J513" s="48">
        <v>115</v>
      </c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 t="s">
        <v>85</v>
      </c>
      <c r="F515" s="48">
        <v>60</v>
      </c>
      <c r="G515" s="48">
        <v>0.8</v>
      </c>
      <c r="H515" s="48">
        <v>0.1</v>
      </c>
      <c r="I515" s="48">
        <v>2.6</v>
      </c>
      <c r="J515" s="48">
        <v>14.545</v>
      </c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:J517" si="257">SUM(G510:G516)</f>
        <v>18.501000000000001</v>
      </c>
      <c r="H517" s="21">
        <f t="shared" si="257"/>
        <v>19.565000000000001</v>
      </c>
      <c r="I517" s="21">
        <f t="shared" si="257"/>
        <v>82.72</v>
      </c>
      <c r="J517" s="21">
        <f t="shared" si="257"/>
        <v>580.15499999999997</v>
      </c>
      <c r="K517" s="27"/>
      <c r="L517" s="21">
        <f t="shared" ref="L517:L559" si="258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9">SUM(G518:G520)</f>
        <v>0</v>
      </c>
      <c r="H521" s="21">
        <f t="shared" si="259"/>
        <v>0</v>
      </c>
      <c r="I521" s="21">
        <f t="shared" si="259"/>
        <v>0</v>
      </c>
      <c r="J521" s="21">
        <f t="shared" si="259"/>
        <v>0</v>
      </c>
      <c r="K521" s="27"/>
      <c r="L521" s="21">
        <f t="shared" ref="L521" si="260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1">SUM(G522:G530)</f>
        <v>0</v>
      </c>
      <c r="H531" s="21">
        <f t="shared" si="261"/>
        <v>0</v>
      </c>
      <c r="I531" s="21">
        <f t="shared" si="261"/>
        <v>0</v>
      </c>
      <c r="J531" s="21">
        <f t="shared" si="261"/>
        <v>0</v>
      </c>
      <c r="K531" s="27"/>
      <c r="L531" s="21">
        <f t="shared" ref="L531" si="262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3">SUM(G532:G535)</f>
        <v>0</v>
      </c>
      <c r="H536" s="21">
        <f t="shared" si="263"/>
        <v>0</v>
      </c>
      <c r="I536" s="21">
        <f t="shared" si="263"/>
        <v>0</v>
      </c>
      <c r="J536" s="21">
        <f t="shared" si="263"/>
        <v>0</v>
      </c>
      <c r="K536" s="27"/>
      <c r="L536" s="21">
        <f t="shared" ref="L536" si="264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5">SUM(G537:G542)</f>
        <v>0</v>
      </c>
      <c r="H543" s="21">
        <f t="shared" si="265"/>
        <v>0</v>
      </c>
      <c r="I543" s="21">
        <f t="shared" si="265"/>
        <v>0</v>
      </c>
      <c r="J543" s="21">
        <f t="shared" si="265"/>
        <v>0</v>
      </c>
      <c r="K543" s="27"/>
      <c r="L543" s="21">
        <f t="shared" ref="L543" si="266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7">SUM(G544:G549)</f>
        <v>0</v>
      </c>
      <c r="H550" s="21">
        <f t="shared" si="267"/>
        <v>0</v>
      </c>
      <c r="I550" s="21">
        <f t="shared" si="267"/>
        <v>0</v>
      </c>
      <c r="J550" s="21">
        <f t="shared" si="267"/>
        <v>0</v>
      </c>
      <c r="K550" s="27"/>
      <c r="L550" s="21">
        <f t="shared" ref="L550" si="268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260</v>
      </c>
      <c r="G551" s="34">
        <f t="shared" ref="G551:J551" si="269">G517+G521+G531+G536+G543+G550</f>
        <v>18.501000000000001</v>
      </c>
      <c r="H551" s="34">
        <f t="shared" si="269"/>
        <v>19.565000000000001</v>
      </c>
      <c r="I551" s="34">
        <f t="shared" si="269"/>
        <v>82.72</v>
      </c>
      <c r="J551" s="34">
        <f t="shared" si="269"/>
        <v>580.15499999999997</v>
      </c>
      <c r="K551" s="35"/>
      <c r="L551" s="34">
        <f t="shared" ref="L551" si="270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1">SUM(G552:G558)</f>
        <v>0</v>
      </c>
      <c r="H559" s="21">
        <f t="shared" si="271"/>
        <v>0</v>
      </c>
      <c r="I559" s="21">
        <f t="shared" si="271"/>
        <v>0</v>
      </c>
      <c r="J559" s="21">
        <f t="shared" si="271"/>
        <v>0</v>
      </c>
      <c r="K559" s="27"/>
      <c r="L559" s="21">
        <f t="shared" si="258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2">SUM(G560:G562)</f>
        <v>0</v>
      </c>
      <c r="H563" s="21">
        <f t="shared" si="272"/>
        <v>0</v>
      </c>
      <c r="I563" s="21">
        <f t="shared" si="272"/>
        <v>0</v>
      </c>
      <c r="J563" s="21">
        <f t="shared" si="272"/>
        <v>0</v>
      </c>
      <c r="K563" s="27"/>
      <c r="L563" s="21">
        <f t="shared" ref="L563" si="273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4">SUM(G564:G572)</f>
        <v>0</v>
      </c>
      <c r="H573" s="21">
        <f t="shared" si="274"/>
        <v>0</v>
      </c>
      <c r="I573" s="21">
        <f t="shared" si="274"/>
        <v>0</v>
      </c>
      <c r="J573" s="21">
        <f t="shared" si="274"/>
        <v>0</v>
      </c>
      <c r="K573" s="27"/>
      <c r="L573" s="21">
        <f t="shared" ref="L573" si="275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6">SUM(G574:G577)</f>
        <v>0</v>
      </c>
      <c r="H578" s="21">
        <f t="shared" si="276"/>
        <v>0</v>
      </c>
      <c r="I578" s="21">
        <f t="shared" si="276"/>
        <v>0</v>
      </c>
      <c r="J578" s="21">
        <f t="shared" si="276"/>
        <v>0</v>
      </c>
      <c r="K578" s="27"/>
      <c r="L578" s="21">
        <f t="shared" ref="L578" si="27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8">SUM(G579:G584)</f>
        <v>0</v>
      </c>
      <c r="H585" s="21">
        <f t="shared" si="278"/>
        <v>0</v>
      </c>
      <c r="I585" s="21">
        <f t="shared" si="278"/>
        <v>0</v>
      </c>
      <c r="J585" s="21">
        <f t="shared" si="278"/>
        <v>0</v>
      </c>
      <c r="K585" s="27"/>
      <c r="L585" s="21">
        <f t="shared" ref="L585" si="279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80">SUM(G586:G591)</f>
        <v>0</v>
      </c>
      <c r="H592" s="21">
        <f t="shared" si="280"/>
        <v>0</v>
      </c>
      <c r="I592" s="21">
        <f t="shared" si="280"/>
        <v>0</v>
      </c>
      <c r="J592" s="21">
        <f t="shared" si="280"/>
        <v>0</v>
      </c>
      <c r="K592" s="27"/>
      <c r="L592" s="21">
        <f t="shared" ref="L592" si="281">SUM(L586:L591)</f>
        <v>0</v>
      </c>
    </row>
    <row r="593" spans="1:12" ht="14.4" customHeight="1" thickBot="1" x14ac:dyDescent="0.3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82">G559+G563+G573+G578+G585+G592</f>
        <v>0</v>
      </c>
      <c r="H593" s="34">
        <f t="shared" si="282"/>
        <v>0</v>
      </c>
      <c r="I593" s="34">
        <f t="shared" si="282"/>
        <v>0</v>
      </c>
      <c r="J593" s="34">
        <f t="shared" si="282"/>
        <v>0</v>
      </c>
      <c r="K593" s="35"/>
      <c r="L593" s="34">
        <f t="shared" ref="L593" si="283">L559+L563+L573+L578+L585+L592</f>
        <v>0</v>
      </c>
    </row>
    <row r="594" spans="1:12" ht="13.8" thickBot="1" x14ac:dyDescent="0.3">
      <c r="A594" s="29"/>
      <c r="B594" s="30"/>
      <c r="C594" s="60" t="s">
        <v>5</v>
      </c>
      <c r="D594" s="60"/>
      <c r="E594" s="60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39">
        <f t="shared" ref="G594:L594" si="28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39">
        <f t="shared" si="284"/>
        <v>19.890833333333333</v>
      </c>
      <c r="I594" s="39">
        <f t="shared" si="284"/>
        <v>84.524166666666687</v>
      </c>
      <c r="J594" s="39">
        <f t="shared" si="284"/>
        <v>596.74625000000003</v>
      </c>
      <c r="K594" s="39"/>
      <c r="L594" s="39" t="e">
        <f t="shared" si="284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2025-03-12T10:52:34Z</dcterms:modified>
</cp:coreProperties>
</file>